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AcestRegistruDeLucru" defaultThemeVersion="124226"/>
  <mc:AlternateContent xmlns:mc="http://schemas.openxmlformats.org/markup-compatibility/2006">
    <mc:Choice Requires="x15">
      <x15ac:absPath xmlns:x15ac="http://schemas.microsoft.com/office/spreadsheetml/2010/11/ac" url="D:\2.3. GHID M6.1.2A var. 5 ses. III 2018 final\ANEXE MASURA6.1.2A VAR.5 SES III 2018\"/>
    </mc:Choice>
  </mc:AlternateContent>
  <bookViews>
    <workbookView xWindow="0" yWindow="0" windowWidth="23040" windowHeight="8724"/>
  </bookViews>
  <sheets>
    <sheet name="ProductieGunoi" sheetId="1" r:id="rId1"/>
    <sheet name="PMN" sheetId="2" r:id="rId2"/>
    <sheet name="Sheet3" sheetId="3" r:id="rId3"/>
  </sheets>
  <definedNames>
    <definedName name="page24" localSheetId="0">ProductieGunoi!$A$37</definedName>
    <definedName name="page25" localSheetId="0">ProductieGunoi!$A$54</definedName>
  </definedNames>
  <calcPr calcId="152511"/>
</workbook>
</file>

<file path=xl/calcChain.xml><?xml version="1.0" encoding="utf-8"?>
<calcChain xmlns="http://schemas.openxmlformats.org/spreadsheetml/2006/main">
  <c r="L39" i="1" l="1"/>
  <c r="J39" i="1"/>
  <c r="L66" i="1"/>
  <c r="J66" i="1"/>
  <c r="E5" i="2"/>
  <c r="C5" i="2"/>
  <c r="D5" i="2"/>
  <c r="F5" i="2"/>
  <c r="J58" i="2"/>
  <c r="I58" i="2"/>
  <c r="H58" i="2"/>
  <c r="G58" i="2"/>
  <c r="F58" i="2"/>
  <c r="E58" i="2"/>
  <c r="D58" i="2"/>
  <c r="C58" i="2"/>
  <c r="B58" i="2"/>
  <c r="J51" i="2"/>
  <c r="I51" i="2"/>
  <c r="H51" i="2"/>
  <c r="G51" i="2"/>
  <c r="F51" i="2"/>
  <c r="E51" i="2"/>
  <c r="D51" i="2"/>
  <c r="C51" i="2"/>
  <c r="B51" i="2"/>
  <c r="C60" i="2"/>
  <c r="D4" i="2"/>
  <c r="D6" i="2"/>
  <c r="D7" i="2"/>
  <c r="D8" i="2"/>
  <c r="D9" i="2"/>
  <c r="D10" i="2"/>
  <c r="D11" i="2"/>
  <c r="D42" i="2"/>
  <c r="D12" i="2"/>
  <c r="D13" i="2"/>
  <c r="D14" i="2"/>
  <c r="D16" i="2"/>
  <c r="D17" i="2"/>
  <c r="D18" i="2"/>
  <c r="D19" i="2"/>
  <c r="D20" i="2"/>
  <c r="D21" i="2"/>
  <c r="D22" i="2"/>
  <c r="D24" i="2"/>
  <c r="D25" i="2"/>
  <c r="E4" i="2"/>
  <c r="E6" i="2"/>
  <c r="E42" i="2"/>
  <c r="E7" i="2"/>
  <c r="E8" i="2"/>
  <c r="E9" i="2"/>
  <c r="E10" i="2"/>
  <c r="E11" i="2"/>
  <c r="E12" i="2"/>
  <c r="E13" i="2"/>
  <c r="E14" i="2"/>
  <c r="E16" i="2"/>
  <c r="E17" i="2"/>
  <c r="E18" i="2"/>
  <c r="E19" i="2"/>
  <c r="E20" i="2"/>
  <c r="E21" i="2"/>
  <c r="E22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F4" i="2"/>
  <c r="F6" i="2"/>
  <c r="F42" i="2"/>
  <c r="F7" i="2"/>
  <c r="F8" i="2"/>
  <c r="F9" i="2"/>
  <c r="F10" i="2"/>
  <c r="F11" i="2"/>
  <c r="F12" i="2"/>
  <c r="F13" i="2"/>
  <c r="F14" i="2"/>
  <c r="F16" i="2"/>
  <c r="F17" i="2"/>
  <c r="F18" i="2"/>
  <c r="F19" i="2"/>
  <c r="F20" i="2"/>
  <c r="F21" i="2"/>
  <c r="F22" i="2"/>
  <c r="F24" i="2"/>
  <c r="F25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2" i="2"/>
  <c r="C21" i="2"/>
  <c r="C20" i="2"/>
  <c r="C19" i="2"/>
  <c r="C18" i="2"/>
  <c r="C17" i="2"/>
  <c r="C14" i="2"/>
  <c r="C13" i="2"/>
  <c r="C16" i="2"/>
  <c r="C4" i="2"/>
  <c r="C42" i="2"/>
  <c r="C61" i="2"/>
  <c r="C6" i="2"/>
  <c r="C7" i="2"/>
  <c r="C8" i="2"/>
  <c r="C9" i="2"/>
  <c r="C10" i="2"/>
  <c r="C11" i="2"/>
  <c r="C12" i="2"/>
  <c r="L3" i="1"/>
  <c r="J3" i="1"/>
  <c r="J68" i="1"/>
  <c r="L63" i="1"/>
  <c r="J63" i="1"/>
  <c r="L62" i="1"/>
  <c r="J62" i="1"/>
  <c r="L61" i="1"/>
  <c r="J61" i="1"/>
  <c r="L60" i="1"/>
  <c r="J60" i="1"/>
  <c r="L57" i="1"/>
  <c r="J57" i="1"/>
  <c r="L56" i="1"/>
  <c r="J56" i="1"/>
  <c r="L52" i="1"/>
  <c r="J52" i="1"/>
  <c r="L51" i="1"/>
  <c r="J51" i="1"/>
  <c r="L50" i="1"/>
  <c r="J50" i="1"/>
  <c r="L49" i="1"/>
  <c r="J49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L68" i="1"/>
  <c r="J6" i="1"/>
  <c r="L5" i="1"/>
  <c r="J5" i="1"/>
  <c r="L4" i="1"/>
  <c r="L69" i="1"/>
  <c r="L72" i="1"/>
  <c r="J4" i="1"/>
  <c r="J69" i="1"/>
  <c r="J72" i="1"/>
  <c r="F60" i="2"/>
  <c r="C63" i="2"/>
  <c r="L71" i="1"/>
  <c r="L73" i="1"/>
  <c r="J71" i="1"/>
  <c r="J73" i="1"/>
  <c r="C62" i="2"/>
</calcChain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<sst xmlns="http://schemas.openxmlformats.org/spreadsheetml/2006/main" count="525" uniqueCount="297">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</sst>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</font>
    <font>
      <b/>
      <sz val="10"/>
      <name val="Arial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  <charset val="2"/>
    </font>
    <font>
      <sz val="7"/>
      <color indexed="8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7" xfId="0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horizontal="left" vertical="center"/>
    </xf>
    <xf numFmtId="49" fontId="0" fillId="3" borderId="12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49" fontId="0" fillId="0" borderId="7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2" borderId="0" xfId="0" applyFill="1" applyAlignment="1">
      <alignment vertical="center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5" fillId="0" borderId="5" xfId="0" applyFont="1" applyBorder="1" applyAlignment="1">
      <alignment horizontal="left" wrapText="1" indent="2"/>
    </xf>
    <xf numFmtId="0" fontId="2" fillId="2" borderId="4" xfId="0" applyFont="1" applyFill="1" applyBorder="1" applyAlignment="1">
      <alignment horizontal="center" wrapText="1"/>
    </xf>
    <xf numFmtId="0" fontId="0" fillId="0" borderId="0" xfId="0" applyFill="1"/>
    <xf numFmtId="0" fontId="0" fillId="0" borderId="9" xfId="0" applyFill="1" applyBorder="1"/>
    <xf numFmtId="0" fontId="0" fillId="0" borderId="9" xfId="0" applyBorder="1"/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2" borderId="9" xfId="0" applyFill="1" applyBorder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3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58</xdr:row>
      <xdr:rowOff>0</xdr:rowOff>
    </xdr:from>
    <xdr:to>
      <xdr:col>9</xdr:col>
      <xdr:colOff>556260</xdr:colOff>
      <xdr:row>59</xdr:row>
      <xdr:rowOff>289560</xdr:rowOff>
    </xdr:to>
    <xdr:sp macro="" textlink="">
      <xdr:nvSpPr>
        <xdr:cNvPr id="1045" name="Rectangle 1"/>
        <xdr:cNvSpPr>
          <a:spLocks noChangeArrowheads="1"/>
        </xdr:cNvSpPr>
      </xdr:nvSpPr>
      <xdr:spPr bwMode="auto">
        <a:xfrm>
          <a:off x="7620" y="21808440"/>
          <a:ext cx="1027938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BDC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7620</xdr:colOff>
      <xdr:row>64</xdr:row>
      <xdr:rowOff>0</xdr:rowOff>
    </xdr:from>
    <xdr:to>
      <xdr:col>9</xdr:col>
      <xdr:colOff>556260</xdr:colOff>
      <xdr:row>65</xdr:row>
      <xdr:rowOff>289560</xdr:rowOff>
    </xdr:to>
    <xdr:sp macro="" textlink="">
      <xdr:nvSpPr>
        <xdr:cNvPr id="1046" name="Rectangle 1"/>
        <xdr:cNvSpPr>
          <a:spLocks noChangeArrowheads="1"/>
        </xdr:cNvSpPr>
      </xdr:nvSpPr>
      <xdr:spPr bwMode="auto">
        <a:xfrm>
          <a:off x="7620" y="23195280"/>
          <a:ext cx="1027938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BDC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1"/>
  <dimension ref="A1:M73"/>
  <sheetViews>
    <sheetView tabSelected="1" topLeftCell="A58" zoomScale="90" zoomScaleNormal="90" workbookViewId="0">
      <selection activeCell="C76" sqref="C76"/>
    </sheetView>
  </sheetViews>
  <sheetFormatPr defaultColWidth="9.109375" defaultRowHeight="13.2" x14ac:dyDescent="0.25"/>
  <cols>
    <col min="1" max="1" width="31.109375" style="5" customWidth="1"/>
    <col min="2" max="2" width="19.44140625" style="32" customWidth="1"/>
    <col min="3" max="3" width="15.44140625" style="32" customWidth="1"/>
    <col min="4" max="4" width="17.88671875" style="22" customWidth="1"/>
    <col min="5" max="5" width="17.44140625" style="5" customWidth="1"/>
    <col min="6" max="6" width="21.33203125" style="22" customWidth="1"/>
    <col min="7" max="7" width="19.109375" style="5" customWidth="1"/>
    <col min="8" max="8" width="0.109375" style="48" customWidth="1"/>
    <col min="9" max="9" width="8.33203125" style="48" hidden="1" customWidth="1"/>
    <col min="10" max="10" width="10" style="5" customWidth="1"/>
    <col min="11" max="11" width="3" style="53" customWidth="1"/>
    <col min="12" max="12" width="9.109375" style="51" customWidth="1"/>
    <col min="13" max="16384" width="9.109375" style="5"/>
  </cols>
  <sheetData>
    <row r="1" spans="1:12" ht="51.75" customHeight="1" thickBot="1" x14ac:dyDescent="0.3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8" thickBot="1" x14ac:dyDescent="0.3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7" thickBot="1" x14ac:dyDescent="0.3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t="shared" ref="L3:L17" si="0">I3*C3</f>
        <v>0</v>
      </c>
    </row>
    <row r="4" spans="1:12" ht="27" thickBot="1" x14ac:dyDescent="0.3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t="shared" ref="J4:J17" si="1">H4*C4</f>
        <v>0</v>
      </c>
      <c r="K4" s="52" t="s">
        <v>11</v>
      </c>
      <c r="L4" s="50">
        <f t="shared" si="0"/>
        <v>0</v>
      </c>
    </row>
    <row r="5" spans="1:12" ht="13.8" thickBot="1" x14ac:dyDescent="0.3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3.4" thickBot="1" x14ac:dyDescent="0.3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3.4" thickBot="1" x14ac:dyDescent="0.3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8" thickBot="1" x14ac:dyDescent="0.3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1.1000000000000001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3.4" thickBot="1" x14ac:dyDescent="0.3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8" thickBot="1" x14ac:dyDescent="0.3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40.200000000000003" thickBot="1" x14ac:dyDescent="0.3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 x14ac:dyDescent="0.3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 x14ac:dyDescent="0.25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1.1000000000000001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8" thickBot="1" x14ac:dyDescent="0.3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40.200000000000003" thickBot="1" x14ac:dyDescent="0.3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3.4" thickBot="1" x14ac:dyDescent="0.3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3.4" thickBot="1" x14ac:dyDescent="0.3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8" thickBot="1" x14ac:dyDescent="0.3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13.8" thickBot="1" x14ac:dyDescent="0.3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t="shared" ref="J19:J26" si="2">H19*C19</f>
        <v>0</v>
      </c>
      <c r="K19" s="54" t="s">
        <v>11</v>
      </c>
      <c r="L19" s="60">
        <f t="shared" ref="L19:L26" si="3">I19*C19</f>
        <v>0</v>
      </c>
    </row>
    <row r="20" spans="1:12" ht="27" thickBot="1" x14ac:dyDescent="0.3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8" thickBot="1" x14ac:dyDescent="0.3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7" thickBot="1" x14ac:dyDescent="0.3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8" thickBot="1" x14ac:dyDescent="0.3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7" thickBot="1" x14ac:dyDescent="0.3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8" thickBot="1" x14ac:dyDescent="0.3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3.4" thickBot="1" x14ac:dyDescent="0.3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12" ht="13.8" thickBot="1" x14ac:dyDescent="0.3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 x14ac:dyDescent="0.3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t="shared" ref="J28:J39" si="4">H28*C28</f>
        <v>0</v>
      </c>
      <c r="K28" s="52" t="s">
        <v>11</v>
      </c>
      <c r="L28" s="50">
        <f t="shared" ref="L28:L39" si="5">I28*C28</f>
        <v>0</v>
      </c>
    </row>
    <row r="29" spans="1:12" ht="13.8" thickBot="1" x14ac:dyDescent="0.3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3.4" thickBot="1" x14ac:dyDescent="0.3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3.4" thickBot="1" x14ac:dyDescent="0.3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 x14ac:dyDescent="0.25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40.200000000000003" thickBot="1" x14ac:dyDescent="0.3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8" thickBot="1" x14ac:dyDescent="0.3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3.4" thickBot="1" x14ac:dyDescent="0.3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7" thickBot="1" x14ac:dyDescent="0.3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8" thickBot="1" x14ac:dyDescent="0.3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3.4" thickBot="1" x14ac:dyDescent="0.3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7" thickBot="1" x14ac:dyDescent="0.3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spans="1:12" ht="13.8" thickBot="1" x14ac:dyDescent="0.3">
      <c r="A40" s="45" t="s">
        <v>197</v>
      </c>
    </row>
    <row r="41" spans="1:12" ht="55.8" thickBot="1" x14ac:dyDescent="0.3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8" thickBot="1" x14ac:dyDescent="0.3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t="shared" ref="L42:L52" si="6">I42*C42/1000</f>
        <v>0</v>
      </c>
    </row>
    <row r="43" spans="1:12" ht="13.8" thickBot="1" x14ac:dyDescent="0.3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t="shared" ref="J43:J52" si="7">H43*C43/1000</f>
        <v>0</v>
      </c>
      <c r="K43" s="52" t="s">
        <v>11</v>
      </c>
      <c r="L43" s="50">
        <f t="shared" si="6"/>
        <v>0</v>
      </c>
    </row>
    <row r="44" spans="1:12" ht="27" thickBot="1" x14ac:dyDescent="0.3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8.1999999999999993</v>
      </c>
      <c r="I44" s="48">
        <v>8.1999999999999993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7" thickBot="1" x14ac:dyDescent="0.3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7" thickBot="1" x14ac:dyDescent="0.3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27" thickBot="1" x14ac:dyDescent="0.3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8" thickBot="1" x14ac:dyDescent="0.3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8" thickBot="1" x14ac:dyDescent="0.3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8" thickBot="1" x14ac:dyDescent="0.3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7" thickBot="1" x14ac:dyDescent="0.3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8" thickBot="1" x14ac:dyDescent="0.3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spans="1:12" ht="15.6" x14ac:dyDescent="0.25">
      <c r="A53" s="24" t="s">
        <v>156</v>
      </c>
    </row>
    <row r="54" spans="1:12" ht="13.8" thickBot="1" x14ac:dyDescent="0.3">
      <c r="A54" s="47" t="s">
        <v>200</v>
      </c>
    </row>
    <row r="55" spans="1:12" ht="45" customHeight="1" thickBot="1" x14ac:dyDescent="0.3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8" thickBot="1" x14ac:dyDescent="0.3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8" thickBot="1" x14ac:dyDescent="0.3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spans="1:12" ht="13.8" thickBot="1" x14ac:dyDescent="0.3">
      <c r="A58" s="47" t="s">
        <v>199</v>
      </c>
    </row>
    <row r="59" spans="1:12" ht="40.200000000000003" thickBot="1" x14ac:dyDescent="0.3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8" thickBot="1" x14ac:dyDescent="0.3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8" thickBot="1" x14ac:dyDescent="0.3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8.3000000000000004E-2</v>
      </c>
      <c r="I61" s="48">
        <v>8.3000000000000004E-2</v>
      </c>
      <c r="J61" s="49">
        <f>H61*C61</f>
        <v>0</v>
      </c>
      <c r="K61" s="52" t="s">
        <v>11</v>
      </c>
      <c r="L61" s="50">
        <f>I61*C61</f>
        <v>0</v>
      </c>
    </row>
    <row r="62" spans="1:12" ht="13.8" thickBot="1" x14ac:dyDescent="0.3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9.2999999999999999E-2</v>
      </c>
      <c r="I62" s="48">
        <v>9.2999999999999999E-2</v>
      </c>
      <c r="J62" s="49">
        <f>H62*C62</f>
        <v>9.3000000000000007</v>
      </c>
      <c r="K62" s="52" t="s">
        <v>11</v>
      </c>
      <c r="L62" s="50">
        <f>I62*C62</f>
        <v>9.3000000000000007</v>
      </c>
    </row>
    <row r="63" spans="1:12" ht="13.8" thickBot="1" x14ac:dyDescent="0.3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0.13300000000000001</v>
      </c>
      <c r="I63" s="48">
        <v>0.13300000000000001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8" thickBot="1" x14ac:dyDescent="0.3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13" ht="40.200000000000003" thickBot="1" x14ac:dyDescent="0.3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3" ht="13.8" thickBot="1" x14ac:dyDescent="0.3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1.0999999999999999E-2</v>
      </c>
      <c r="I66" s="48">
        <v>1.0999999999999999E-2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spans="1:13" ht="13.8" thickBot="1" x14ac:dyDescent="0.3"/>
    <row r="68" spans="1:13" ht="13.8" thickBot="1" x14ac:dyDescent="0.3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1:13" ht="13.8" thickBot="1" x14ac:dyDescent="0.3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1:13" x14ac:dyDescent="0.25">
      <c r="F70" s="22" t="s">
        <v>215</v>
      </c>
      <c r="J70" s="74">
        <v>2</v>
      </c>
      <c r="L70" s="51" t="s">
        <v>216</v>
      </c>
    </row>
    <row r="71" spans="1:13" x14ac:dyDescent="0.2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1:13" x14ac:dyDescent="0.2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1:13" ht="15.6" x14ac:dyDescent="0.2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honeticPr fontId="7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2"/>
  <dimension ref="A1:J63"/>
  <sheetViews>
    <sheetView topLeftCell="B43" zoomScale="150" workbookViewId="0">
      <selection activeCell="J5" sqref="J5"/>
    </sheetView>
  </sheetViews>
  <sheetFormatPr defaultRowHeight="13.2" x14ac:dyDescent="0.25"/>
  <cols>
    <col min="1" max="1" width="32" customWidth="1"/>
    <col min="2" max="2" width="15.6640625" style="81" customWidth="1"/>
    <col min="3" max="3" width="16.109375" customWidth="1"/>
    <col min="4" max="4" width="14.109375" customWidth="1"/>
    <col min="5" max="5" width="15.6640625" customWidth="1"/>
  </cols>
  <sheetData>
    <row r="1" spans="1:6" ht="76.5" customHeight="1" thickBot="1" x14ac:dyDescent="0.3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8" thickBot="1" x14ac:dyDescent="0.3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6.2" thickBot="1" x14ac:dyDescent="0.4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7" thickBot="1" x14ac:dyDescent="0.3">
      <c r="A4" s="77" t="s">
        <v>226</v>
      </c>
      <c r="B4" s="80">
        <v>1</v>
      </c>
      <c r="C4" s="76">
        <f>64.77*B4</f>
        <v>64.77</v>
      </c>
      <c r="D4" s="76">
        <f>B4*72.07</f>
        <v>72.069999999999993</v>
      </c>
      <c r="E4" s="76">
        <f>B4*45.9</f>
        <v>45.9</v>
      </c>
      <c r="F4" s="76">
        <f>B4*51.07</f>
        <v>51.07</v>
      </c>
    </row>
    <row r="5" spans="1:6" ht="27" thickBot="1" x14ac:dyDescent="0.3">
      <c r="A5" s="78" t="s">
        <v>227</v>
      </c>
      <c r="B5" s="80">
        <v>43</v>
      </c>
      <c r="C5" s="75">
        <f>B5*54.49</f>
        <v>2343.0700000000002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7" thickBot="1" x14ac:dyDescent="0.3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40.590000000000003</v>
      </c>
    </row>
    <row r="7" spans="1:6" ht="13.8" thickBot="1" x14ac:dyDescent="0.3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33.659999999999997</v>
      </c>
      <c r="F7" s="76">
        <f>B7*37.48</f>
        <v>37.479999999999997</v>
      </c>
    </row>
    <row r="8" spans="1:6" ht="13.8" thickBot="1" x14ac:dyDescent="0.3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8" thickBot="1" x14ac:dyDescent="0.3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8" thickBot="1" x14ac:dyDescent="0.3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8" thickBot="1" x14ac:dyDescent="0.3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7" thickBot="1" x14ac:dyDescent="0.3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7" thickBot="1" x14ac:dyDescent="0.3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7" thickBot="1" x14ac:dyDescent="0.3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40.200000000000003" thickBot="1" x14ac:dyDescent="0.3">
      <c r="A15" s="77" t="s">
        <v>237</v>
      </c>
      <c r="B15" s="80">
        <v>1</v>
      </c>
      <c r="C15" s="76"/>
      <c r="D15" s="76"/>
      <c r="E15" s="76"/>
      <c r="F15" s="76"/>
    </row>
    <row r="16" spans="1:6" ht="13.8" thickBot="1" x14ac:dyDescent="0.3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40.200000000000003" thickBot="1" x14ac:dyDescent="0.3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7" thickBot="1" x14ac:dyDescent="0.3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7" thickBot="1" x14ac:dyDescent="0.3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40.200000000000003" thickBot="1" x14ac:dyDescent="0.3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40.200000000000003" thickBot="1" x14ac:dyDescent="0.3">
      <c r="A21" s="79" t="s">
        <v>243</v>
      </c>
      <c r="B21" s="80">
        <v>1</v>
      </c>
      <c r="C21" s="76">
        <f>B21*3.86</f>
        <v>3.86</v>
      </c>
      <c r="D21" s="76">
        <f>B21*4.31</f>
        <v>4.3099999999999996</v>
      </c>
      <c r="E21" s="76">
        <f>B21*3.18</f>
        <v>3.18</v>
      </c>
      <c r="F21" s="76">
        <f>B21*3.56</f>
        <v>3.56</v>
      </c>
    </row>
    <row r="22" spans="1:6" ht="40.200000000000003" thickBot="1" x14ac:dyDescent="0.3">
      <c r="A22" s="79" t="s">
        <v>244</v>
      </c>
      <c r="B22" s="80">
        <v>1</v>
      </c>
      <c r="C22" s="76">
        <f>B22*3.93</f>
        <v>3.93</v>
      </c>
      <c r="D22" s="76">
        <f>B22*4.36</f>
        <v>4.3600000000000003</v>
      </c>
      <c r="E22" s="76">
        <f>B22*3.15</f>
        <v>3.15</v>
      </c>
      <c r="F22" s="76">
        <f>B22*3.5</f>
        <v>3.5</v>
      </c>
    </row>
    <row r="23" spans="1:6" ht="27" thickBot="1" x14ac:dyDescent="0.3">
      <c r="A23" s="77" t="s">
        <v>245</v>
      </c>
      <c r="B23" s="80">
        <v>1</v>
      </c>
      <c r="C23" s="76"/>
      <c r="D23" s="76"/>
      <c r="E23" s="76"/>
      <c r="F23" s="76"/>
    </row>
    <row r="24" spans="1:6" ht="27" thickBot="1" x14ac:dyDescent="0.3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7" thickBot="1" x14ac:dyDescent="0.3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8" thickBot="1" x14ac:dyDescent="0.3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8" thickBot="1" x14ac:dyDescent="0.3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8" thickBot="1" x14ac:dyDescent="0.3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7" thickBot="1" x14ac:dyDescent="0.3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7" thickBot="1" x14ac:dyDescent="0.3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7" thickBot="1" x14ac:dyDescent="0.3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7" thickBot="1" x14ac:dyDescent="0.3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10" ht="27" thickBot="1" x14ac:dyDescent="0.3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10" ht="27" thickBot="1" x14ac:dyDescent="0.3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10" ht="13.8" thickBot="1" x14ac:dyDescent="0.3">
      <c r="A35" s="77" t="s">
        <v>257</v>
      </c>
      <c r="B35" s="80">
        <v>1</v>
      </c>
      <c r="C35" s="76">
        <f>B35*0.57</f>
        <v>0.56999999999999995</v>
      </c>
      <c r="D35" s="76"/>
      <c r="E35" s="76">
        <f>B35*0.57</f>
        <v>0.56999999999999995</v>
      </c>
      <c r="F35" s="76"/>
    </row>
    <row r="36" spans="1:10" ht="13.8" thickBot="1" x14ac:dyDescent="0.3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10" ht="13.8" thickBot="1" x14ac:dyDescent="0.3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spans="1:10" ht="13.8" thickBot="1" x14ac:dyDescent="0.3"/>
    <row r="39" spans="1:10" ht="76.5" customHeight="1" thickBot="1" x14ac:dyDescent="0.3">
      <c r="A39" s="116"/>
      <c r="B39" s="117"/>
      <c r="C39" s="120" t="s">
        <v>218</v>
      </c>
      <c r="D39" s="121"/>
      <c r="E39" s="122" t="s">
        <v>219</v>
      </c>
      <c r="F39" s="121"/>
    </row>
    <row r="40" spans="1:10" ht="13.8" thickBot="1" x14ac:dyDescent="0.3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10" ht="16.2" thickBot="1" x14ac:dyDescent="0.4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1:10" ht="13.8" thickBot="1" x14ac:dyDescent="0.3">
      <c r="B42" s="82" t="s">
        <v>209</v>
      </c>
      <c r="C42" s="83">
        <f>SUM(C4:C37)</f>
        <v>2848.8400000000015</v>
      </c>
      <c r="D42" s="83">
        <f>SUM(D4:D37)</f>
        <v>3073.2500000000009</v>
      </c>
      <c r="E42" s="83">
        <f>SUM(E4:E37)</f>
        <v>2121.8200000000006</v>
      </c>
      <c r="F42" s="83">
        <f>SUM(F4:F37)</f>
        <v>2259.62</v>
      </c>
    </row>
    <row r="43" spans="1:10" ht="13.8" thickBot="1" x14ac:dyDescent="0.3"/>
    <row r="44" spans="1:10" ht="13.8" thickBot="1" x14ac:dyDescent="0.3">
      <c r="A44" s="115" t="s">
        <v>281</v>
      </c>
      <c r="B44" s="115"/>
      <c r="C44" s="93"/>
      <c r="D44" s="93"/>
      <c r="E44" s="93">
        <v>1</v>
      </c>
      <c r="F44" s="93"/>
    </row>
    <row r="45" spans="1:10" ht="13.8" thickBot="1" x14ac:dyDescent="0.3">
      <c r="A45" t="s">
        <v>284</v>
      </c>
    </row>
    <row r="46" spans="1:10" ht="27" thickBot="1" x14ac:dyDescent="0.3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1:10" x14ac:dyDescent="0.2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1:10" ht="13.8" thickBot="1" x14ac:dyDescent="0.3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1:10" ht="13.8" thickBot="1" x14ac:dyDescent="0.3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8" thickBot="1" x14ac:dyDescent="0.3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8" thickBot="1" x14ac:dyDescent="0.3">
      <c r="A51" s="95" t="s">
        <v>279</v>
      </c>
      <c r="B51" s="97">
        <f>B49*B50</f>
        <v>600</v>
      </c>
      <c r="C51" s="97">
        <f t="shared" ref="C51:J51" si="0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spans="1:10" ht="13.8" thickBot="1" x14ac:dyDescent="0.3"/>
    <row r="53" spans="1:10" ht="27" thickBot="1" x14ac:dyDescent="0.3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1:10" x14ac:dyDescent="0.2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1:10" ht="13.8" thickBot="1" x14ac:dyDescent="0.3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1:10" ht="13.8" thickBot="1" x14ac:dyDescent="0.3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8" thickBot="1" x14ac:dyDescent="0.3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x14ac:dyDescent="0.25">
      <c r="A58" s="95" t="s">
        <v>279</v>
      </c>
      <c r="B58" s="96">
        <f t="shared" ref="B58:J58" si="1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10" x14ac:dyDescent="0.2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10" x14ac:dyDescent="0.25">
      <c r="A61" t="s">
        <v>280</v>
      </c>
      <c r="C61" s="84">
        <f>C42*C44+D42*D44+E42*E44+F42*F44</f>
        <v>2121.8200000000006</v>
      </c>
      <c r="D61" t="s">
        <v>283</v>
      </c>
    </row>
    <row r="62" spans="1:10" x14ac:dyDescent="0.25">
      <c r="A62" t="s">
        <v>285</v>
      </c>
      <c r="C62" s="84">
        <f>IF(C60&gt;C61,C60-C61,0)</f>
        <v>0</v>
      </c>
      <c r="D62" t="s">
        <v>283</v>
      </c>
    </row>
    <row r="63" spans="1:10" x14ac:dyDescent="0.25">
      <c r="A63" t="s">
        <v>286</v>
      </c>
      <c r="C63" s="84">
        <f>IF(C60&lt;C61,C61-C60,0)</f>
        <v>431.82000000000062</v>
      </c>
      <c r="D63" t="s">
        <v>283</v>
      </c>
    </row>
  </sheetData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3"/>
  <dimension ref="A1"/>
  <sheetViews>
    <sheetView workbookViewId="0"/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ProductieGunoi</vt:lpstr>
      <vt:lpstr>PMN</vt:lpstr>
      <vt:lpstr>Sheet3</vt:lpstr>
      <vt:lpstr>ProductieGunoi!page24</vt:lpstr>
      <vt:lpstr>ProductieGunoi!page25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</dc:creator>
  <cp:lastModifiedBy>galmm_000</cp:lastModifiedBy>
  <cp:lastPrinted>2017-05-12T08:21:27Z</cp:lastPrinted>
  <dcterms:created xsi:type="dcterms:W3CDTF">2014-11-26T09:51:51Z</dcterms:created>
  <dcterms:modified xsi:type="dcterms:W3CDTF">2018-08-17T09:23:54Z</dcterms:modified>
</cp:coreProperties>
</file>